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13035" activeTab="0"/>
  </bookViews>
  <sheets>
    <sheet name="Rekapitulace" sheetId="1" r:id="rId1"/>
    <sheet name="SO_02a" sheetId="2" r:id="rId2"/>
  </sheets>
  <externalReferences>
    <externalReference r:id="rId5"/>
  </externalReferences>
  <definedNames>
    <definedName name="eC_Rekapitulace">'Rekapitulace'!$A$5:$G$10</definedName>
    <definedName name="_xlnm.Print_Titles" localSheetId="0">'Rekapitulace'!$3:$4</definedName>
  </definedNames>
  <calcPr fullCalcOnLoad="1"/>
</workbook>
</file>

<file path=xl/sharedStrings.xml><?xml version="1.0" encoding="utf-8"?>
<sst xmlns="http://schemas.openxmlformats.org/spreadsheetml/2006/main" count="161" uniqueCount="100">
  <si>
    <t>Díl</t>
  </si>
  <si>
    <t>K/P</t>
  </si>
  <si>
    <t>Položka</t>
  </si>
  <si>
    <t>Popis</t>
  </si>
  <si>
    <t>MJ</t>
  </si>
  <si>
    <t>Výměra</t>
  </si>
  <si>
    <t>Jedn. cena</t>
  </si>
  <si>
    <t>Cena</t>
  </si>
  <si>
    <t>Jedn. hm.</t>
  </si>
  <si>
    <t>Hmotnost</t>
  </si>
  <si>
    <t>Jedn. suť</t>
  </si>
  <si>
    <t>Suť</t>
  </si>
  <si>
    <t>002</t>
  </si>
  <si>
    <t>Základy</t>
  </si>
  <si>
    <t xml:space="preserve">212 75-5115   </t>
  </si>
  <si>
    <t>Trativody z drenážních trubek bez lože , v otevřeném výkopu - DN 150</t>
  </si>
  <si>
    <t>m</t>
  </si>
  <si>
    <t xml:space="preserve">894 81-2111   </t>
  </si>
  <si>
    <t>Revizní a čistící šachta z PP - šachtové dno DN 315/150 / včetně poklopu litinového</t>
  </si>
  <si>
    <t>kus</t>
  </si>
  <si>
    <t xml:space="preserve">211 53-1111   </t>
  </si>
  <si>
    <t>Výplň kamenivem do rýh trativodů kamenivem hrubým drceným frakce 16-32 mm</t>
  </si>
  <si>
    <t>m3</t>
  </si>
  <si>
    <t xml:space="preserve">216 90-4391   </t>
  </si>
  <si>
    <t>Příplatek za ruční dočištění ocelovými kartáči</t>
  </si>
  <si>
    <t>m2</t>
  </si>
  <si>
    <t xml:space="preserve">212 31-2111   </t>
  </si>
  <si>
    <t>Lože pod trativody - z betonu prostého, ve spádu</t>
  </si>
  <si>
    <t>006</t>
  </si>
  <si>
    <t>Úpravy povrchu</t>
  </si>
  <si>
    <t xml:space="preserve">622 42-1121   </t>
  </si>
  <si>
    <t>Vnější omítka stěn vápenná nebo vápenocementová - omítka hrubá zatřená</t>
  </si>
  <si>
    <t xml:space="preserve">612 47-601R   </t>
  </si>
  <si>
    <t xml:space="preserve">612 47-602R   </t>
  </si>
  <si>
    <t xml:space="preserve">612 47-641R   </t>
  </si>
  <si>
    <t xml:space="preserve">612 47-611R   </t>
  </si>
  <si>
    <t xml:space="preserve">612 47-642R   </t>
  </si>
  <si>
    <t xml:space="preserve">612 47-6317   </t>
  </si>
  <si>
    <t xml:space="preserve">Vnitřní sanační omítka ze suchých směsí, na cihelné nebo kamenné zdivo - omítka vyrovnávací zatřená, tl. 10 mm </t>
  </si>
  <si>
    <t xml:space="preserve">612 48-1117   </t>
  </si>
  <si>
    <t>Potažení vnitřních ploch stěn pletivem - v ploše neb pruzích, pletivo sklovláknité</t>
  </si>
  <si>
    <t xml:space="preserve">612 47-3182   </t>
  </si>
  <si>
    <t>Vnitřní omítka stěn vápenocementová ze suchých směsí - omítka štuková</t>
  </si>
  <si>
    <t xml:space="preserve">612 47-6411   </t>
  </si>
  <si>
    <t xml:space="preserve">622 45-1103   </t>
  </si>
  <si>
    <t>Zatření vnějších spár neomítaných konstrukcí sanační maltou - zdivo z cihel nebo kamene</t>
  </si>
  <si>
    <t xml:space="preserve">620 47-181R   </t>
  </si>
  <si>
    <t xml:space="preserve">622 40-535R   </t>
  </si>
  <si>
    <t>Zateplovací systémy stěn budov, vrstva tepelné izolace - polystyrén - desky z extrudovaného polystyrénu, XPS, tl. úpravy 60 mm, lepený bitumenovým tmelem</t>
  </si>
  <si>
    <t>099</t>
  </si>
  <si>
    <t>Přesun hmot HSV</t>
  </si>
  <si>
    <t xml:space="preserve">999 28-1111   </t>
  </si>
  <si>
    <t>Přesun hmot pro opravy a údržbu dosavadních objektů, včetně vnějších plášťů - výška do 25 m</t>
  </si>
  <si>
    <t>t</t>
  </si>
  <si>
    <t>711</t>
  </si>
  <si>
    <t>Izolace proti vodě</t>
  </si>
  <si>
    <t xml:space="preserve">711 49-1272   </t>
  </si>
  <si>
    <t>Provedení izolace proti tlakové vodě z textilií - textilie ochranná, plocha svislá</t>
  </si>
  <si>
    <t xml:space="preserve">M67 39-05     </t>
  </si>
  <si>
    <t xml:space="preserve">711 13-2210   </t>
  </si>
  <si>
    <t xml:space="preserve">711 79-2620   </t>
  </si>
  <si>
    <t xml:space="preserve">711 99-01R    </t>
  </si>
  <si>
    <t xml:space="preserve">711 99-02R    </t>
  </si>
  <si>
    <t xml:space="preserve">711 99-03R    </t>
  </si>
  <si>
    <t xml:space="preserve">998 71-1203   </t>
  </si>
  <si>
    <t>Přesun hmot pro izolace proti vodě - výška do 60 m</t>
  </si>
  <si>
    <t>%</t>
  </si>
  <si>
    <t xml:space="preserve">711 99-04     </t>
  </si>
  <si>
    <t>Řešení detailů při sanančních pracích</t>
  </si>
  <si>
    <t>hod</t>
  </si>
  <si>
    <t xml:space="preserve">711 41-01R    </t>
  </si>
  <si>
    <t xml:space="preserve">711 41-02R    </t>
  </si>
  <si>
    <t>Stěrka hydroizolační proti zemní vlhkosti příplatek za fabion  - propojení izolace zdiva a izolace podlahy, š. 500 mm</t>
  </si>
  <si>
    <t xml:space="preserve">711 41-03R    </t>
  </si>
  <si>
    <t xml:space="preserve">711 41-04R    </t>
  </si>
  <si>
    <t xml:space="preserve">711 99-05R    </t>
  </si>
  <si>
    <t>Oddělení příček od stávajících stěn - odizolováním např. PE folií</t>
  </si>
  <si>
    <t>VRN</t>
  </si>
  <si>
    <t>Vedlejší rozpočtové náklady</t>
  </si>
  <si>
    <t>Zařízení staveniště</t>
  </si>
  <si>
    <t>Objekt celkem</t>
  </si>
  <si>
    <t>Celkem (bez DPH)</t>
  </si>
  <si>
    <t>Celkem (včetně DPH)</t>
  </si>
  <si>
    <t>DPH 20%</t>
  </si>
  <si>
    <t>Vnitřní sanační omítka jednovrstvá ze suchých směsí, na cihelné nebo kamenné zdivo - omítka hladká pod obklady, tl. úpravy 25 mm</t>
  </si>
  <si>
    <t>Lišta ukončovací na nopovou folii,D+M (mělký odkop ve dvoře a u opěrné stěny) lišta pro překrytí okraje, krycí z plastu</t>
  </si>
  <si>
    <t>Vnitřní sanační omítkový systém vícevrstvý dle WTA, na cihelné nebo kamenné zdivo - tep. izol. vl., antisatrační přednástřik, tl. 30 mm</t>
  </si>
  <si>
    <t>Vnitřní sanační omítkový systém  vícevrstvý dle WTA, na cihelné nebo kamenné zdivo - tep. izol. vl., difúz. propustná sulfátová stěrka, tl. 30 mm</t>
  </si>
  <si>
    <t>Vnitřní sanační omítka jednovrstvá  ze suchých směsí, na cihelné nebo kamenné zdivo - omítka hladká, s antisanitračním přednástřikem, tl. 30 mm</t>
  </si>
  <si>
    <t>Vnitřní sanační postřik ze suchých směsí, na cihelné nebo kamenné zdivo - tl. úpravy do 10 mm</t>
  </si>
  <si>
    <t>Vnitřní sanační omítka  jednovrstvá ze suchých směsí, na cihelné nebo kamenné zdivo - omítka hladká, s difúz. propustnou sulfátovou stěrkou, tl. 30 mm</t>
  </si>
  <si>
    <t>Nátěr pro vnější povrchy stěn zdiva režného - zpevňující silikátový</t>
  </si>
  <si>
    <t xml:space="preserve">Dodatečná izolace zdiva, tlaková injektáž - horizontální, akrylátový gel,reakční doba až 40 min. dle TL, D+M </t>
  </si>
  <si>
    <t>Dodatečná izolace zdiva, tlaková injektáž - horizontální šikmá, akrylátový gel,reakční doba až 40 min. dle TL, D+M</t>
  </si>
  <si>
    <t>Dodatečná izolace zdiva, tlaková injektáž - vertikální, akrylátový gel,reakční doba až 40 min. dle TL, D+M</t>
  </si>
  <si>
    <t>Izolace proti zemní vlhkosti pásy na sucho - nopovaná fólie, plocha svislá</t>
  </si>
  <si>
    <t>Stěrka hydroizolační proti zemní vlhkosti - podlah, bitumenovou hmotou</t>
  </si>
  <si>
    <t xml:space="preserve">Stěrka hydroizolační proti zemní vlhkosti  - svislá, bitumenovou hmotou </t>
  </si>
  <si>
    <t>Stěrka hydroizolační proti zemní vlhkosti  - těsnící hmotou silikátovou</t>
  </si>
  <si>
    <t>textilie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</si>
</sst>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#,##0.00000"/>
    <numFmt numFmtId="166" formatCode="_(#,##0&quot;.&quot;_);;;_(@_)"/>
    <numFmt numFmtId="167" formatCode="_(#,##0.0??;\-\ #,##0.0??;&quot;–&quot;???;_(@_)"/>
    <numFmt numFmtId="168" formatCode="_(#,##0.00_);[Red]\-\ #,##0.00_);&quot;–&quot;??;_(@_)"/>
    <numFmt numFmtId="169" formatCode="_(#,##0_);[Red]\-\ #,##0_);&quot;–&quot;??;_(@_)"/>
    <numFmt numFmtId="170" formatCode="_(#,##0.00000_);[Red]\-\ #,##0.00000_);&quot;–&quot;??;_(@_)"/>
    <numFmt numFmtId="171" formatCode="_(#,##0.0_);[Red]\-\ #,##0.0_);&quot;–&quot;??;_(@_)"/>
  </numFmts>
  <fonts count="10">
    <font>
      <sz val="10"/>
      <name val="Arial"/>
      <family val="0"/>
    </font>
    <font>
      <b/>
      <sz val="10"/>
      <name val="Arial"/>
      <family val="2"/>
    </font>
    <font>
      <b/>
      <sz val="11"/>
      <color indexed="18"/>
      <name val="Arial"/>
      <family val="2"/>
    </font>
    <font>
      <b/>
      <sz val="12"/>
      <color indexed="28"/>
      <name val="Arial"/>
      <family val="2"/>
    </font>
    <font>
      <sz val="8"/>
      <name val="Arial"/>
      <family val="0"/>
    </font>
    <font>
      <b/>
      <sz val="12"/>
      <color indexed="20"/>
      <name val="Arial"/>
      <family val="2"/>
    </font>
    <font>
      <sz val="10"/>
      <color indexed="53"/>
      <name val="Arial"/>
      <family val="0"/>
    </font>
    <font>
      <b/>
      <sz val="9"/>
      <color indexed="18"/>
      <name val="Arial"/>
      <family val="2"/>
    </font>
    <font>
      <b/>
      <sz val="9"/>
      <name val="Arial"/>
      <family val="2"/>
    </font>
    <font>
      <b/>
      <sz val="11"/>
      <color indexed="62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49" fontId="0" fillId="0" borderId="0" xfId="0" applyNumberFormat="1" applyAlignment="1">
      <alignment horizontal="left"/>
    </xf>
    <xf numFmtId="164" fontId="0" fillId="0" borderId="0" xfId="0" applyNumberFormat="1" applyAlignment="1">
      <alignment horizontal="right"/>
    </xf>
    <xf numFmtId="4" fontId="0" fillId="0" borderId="0" xfId="0" applyNumberFormat="1" applyAlignment="1">
      <alignment horizontal="right"/>
    </xf>
    <xf numFmtId="3" fontId="0" fillId="0" borderId="0" xfId="0" applyNumberFormat="1" applyAlignment="1">
      <alignment horizontal="right"/>
    </xf>
    <xf numFmtId="165" fontId="0" fillId="0" borderId="0" xfId="0" applyNumberFormat="1" applyAlignment="1">
      <alignment horizontal="right"/>
    </xf>
    <xf numFmtId="49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right" vertical="center"/>
    </xf>
    <xf numFmtId="164" fontId="2" fillId="0" borderId="0" xfId="0" applyNumberFormat="1" applyFont="1" applyAlignment="1">
      <alignment horizontal="right" vertical="center"/>
    </xf>
    <xf numFmtId="165" fontId="2" fillId="0" borderId="0" xfId="0" applyNumberFormat="1" applyFont="1" applyAlignment="1">
      <alignment horizontal="right" vertical="center"/>
    </xf>
    <xf numFmtId="164" fontId="0" fillId="0" borderId="0" xfId="0" applyNumberFormat="1" applyAlignment="1">
      <alignment horizontal="right" vertical="center"/>
    </xf>
    <xf numFmtId="165" fontId="0" fillId="0" borderId="0" xfId="0" applyNumberFormat="1" applyAlignment="1">
      <alignment horizontal="right" vertical="center"/>
    </xf>
    <xf numFmtId="164" fontId="3" fillId="0" borderId="0" xfId="0" applyNumberFormat="1" applyFont="1" applyAlignment="1">
      <alignment horizontal="right" vertical="center"/>
    </xf>
    <xf numFmtId="165" fontId="3" fillId="0" borderId="0" xfId="0" applyNumberFormat="1" applyFont="1" applyAlignment="1">
      <alignment horizontal="right" vertical="center"/>
    </xf>
    <xf numFmtId="49" fontId="2" fillId="0" borderId="1" xfId="0" applyNumberFormat="1" applyFont="1" applyBorder="1" applyAlignment="1">
      <alignment horizontal="left" vertical="center"/>
    </xf>
    <xf numFmtId="49" fontId="2" fillId="0" borderId="2" xfId="0" applyNumberFormat="1" applyFont="1" applyBorder="1" applyAlignment="1">
      <alignment horizontal="left" vertical="center"/>
    </xf>
    <xf numFmtId="164" fontId="2" fillId="0" borderId="2" xfId="0" applyNumberFormat="1" applyFont="1" applyBorder="1" applyAlignment="1">
      <alignment horizontal="right" vertical="center"/>
    </xf>
    <xf numFmtId="4" fontId="2" fillId="0" borderId="2" xfId="0" applyNumberFormat="1" applyFont="1" applyBorder="1" applyAlignment="1">
      <alignment horizontal="right" vertical="center"/>
    </xf>
    <xf numFmtId="3" fontId="2" fillId="0" borderId="2" xfId="0" applyNumberFormat="1" applyFont="1" applyBorder="1" applyAlignment="1">
      <alignment horizontal="right" vertical="center"/>
    </xf>
    <xf numFmtId="165" fontId="2" fillId="0" borderId="2" xfId="0" applyNumberFormat="1" applyFont="1" applyBorder="1" applyAlignment="1">
      <alignment horizontal="right" vertical="center"/>
    </xf>
    <xf numFmtId="164" fontId="2" fillId="0" borderId="3" xfId="0" applyNumberFormat="1" applyFont="1" applyBorder="1" applyAlignment="1">
      <alignment horizontal="right" vertical="center"/>
    </xf>
    <xf numFmtId="49" fontId="3" fillId="0" borderId="1" xfId="0" applyNumberFormat="1" applyFont="1" applyBorder="1" applyAlignment="1">
      <alignment horizontal="left" vertical="center"/>
    </xf>
    <xf numFmtId="49" fontId="3" fillId="0" borderId="2" xfId="0" applyNumberFormat="1" applyFont="1" applyBorder="1" applyAlignment="1">
      <alignment horizontal="left" vertical="center"/>
    </xf>
    <xf numFmtId="164" fontId="3" fillId="0" borderId="2" xfId="0" applyNumberFormat="1" applyFont="1" applyBorder="1" applyAlignment="1">
      <alignment horizontal="right" vertical="center"/>
    </xf>
    <xf numFmtId="4" fontId="3" fillId="0" borderId="2" xfId="0" applyNumberFormat="1" applyFont="1" applyBorder="1" applyAlignment="1">
      <alignment horizontal="right" vertical="center"/>
    </xf>
    <xf numFmtId="3" fontId="3" fillId="0" borderId="2" xfId="0" applyNumberFormat="1" applyFont="1" applyBorder="1" applyAlignment="1">
      <alignment horizontal="right" vertical="center"/>
    </xf>
    <xf numFmtId="165" fontId="3" fillId="0" borderId="2" xfId="0" applyNumberFormat="1" applyFont="1" applyBorder="1" applyAlignment="1">
      <alignment horizontal="right" vertical="center"/>
    </xf>
    <xf numFmtId="164" fontId="3" fillId="0" borderId="3" xfId="0" applyNumberFormat="1" applyFont="1" applyBorder="1" applyAlignment="1">
      <alignment horizontal="right" vertical="center"/>
    </xf>
    <xf numFmtId="49" fontId="0" fillId="0" borderId="4" xfId="0" applyNumberFormat="1" applyBorder="1" applyAlignment="1">
      <alignment horizontal="left" vertical="center"/>
    </xf>
    <xf numFmtId="49" fontId="0" fillId="0" borderId="4" xfId="0" applyNumberFormat="1" applyBorder="1" applyAlignment="1">
      <alignment horizontal="left" vertical="center" wrapText="1"/>
    </xf>
    <xf numFmtId="164" fontId="0" fillId="0" borderId="4" xfId="0" applyNumberFormat="1" applyBorder="1" applyAlignment="1">
      <alignment horizontal="right" vertical="center"/>
    </xf>
    <xf numFmtId="4" fontId="0" fillId="0" borderId="4" xfId="0" applyNumberFormat="1" applyBorder="1" applyAlignment="1">
      <alignment horizontal="right" vertical="center"/>
    </xf>
    <xf numFmtId="3" fontId="0" fillId="0" borderId="4" xfId="0" applyNumberFormat="1" applyBorder="1" applyAlignment="1">
      <alignment horizontal="right" vertical="center"/>
    </xf>
    <xf numFmtId="165" fontId="0" fillId="0" borderId="4" xfId="0" applyNumberFormat="1" applyBorder="1" applyAlignment="1">
      <alignment horizontal="right" vertical="center"/>
    </xf>
    <xf numFmtId="166" fontId="5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169" fontId="5" fillId="0" borderId="0" xfId="0" applyNumberFormat="1" applyFont="1" applyAlignment="1">
      <alignment/>
    </xf>
    <xf numFmtId="171" fontId="5" fillId="0" borderId="0" xfId="0" applyNumberFormat="1" applyFont="1" applyAlignment="1">
      <alignment/>
    </xf>
    <xf numFmtId="49" fontId="6" fillId="0" borderId="0" xfId="0" applyNumberFormat="1" applyFont="1" applyAlignment="1">
      <alignment horizontal="left" vertical="top"/>
    </xf>
    <xf numFmtId="49" fontId="7" fillId="0" borderId="5" xfId="0" applyNumberFormat="1" applyFont="1" applyBorder="1" applyAlignment="1">
      <alignment horizontal="right"/>
    </xf>
    <xf numFmtId="49" fontId="7" fillId="0" borderId="5" xfId="0" applyNumberFormat="1" applyFont="1" applyBorder="1" applyAlignment="1">
      <alignment/>
    </xf>
    <xf numFmtId="49" fontId="8" fillId="0" borderId="0" xfId="0" applyNumberFormat="1" applyFont="1" applyAlignment="1">
      <alignment/>
    </xf>
    <xf numFmtId="49" fontId="7" fillId="0" borderId="0" xfId="0" applyNumberFormat="1" applyFont="1" applyAlignment="1">
      <alignment horizontal="right"/>
    </xf>
    <xf numFmtId="49" fontId="7" fillId="0" borderId="0" xfId="0" applyNumberFormat="1" applyFont="1" applyAlignment="1">
      <alignment/>
    </xf>
    <xf numFmtId="166" fontId="9" fillId="0" borderId="0" xfId="0" applyNumberFormat="1" applyFont="1" applyAlignment="1">
      <alignment/>
    </xf>
    <xf numFmtId="49" fontId="9" fillId="0" borderId="0" xfId="0" applyNumberFormat="1" applyFont="1" applyAlignment="1">
      <alignment/>
    </xf>
    <xf numFmtId="169" fontId="9" fillId="0" borderId="0" xfId="0" applyNumberFormat="1" applyFont="1" applyAlignment="1">
      <alignment/>
    </xf>
    <xf numFmtId="171" fontId="9" fillId="0" borderId="0" xfId="0" applyNumberFormat="1" applyFont="1" applyAlignment="1">
      <alignment/>
    </xf>
    <xf numFmtId="0" fontId="5" fillId="0" borderId="6" xfId="0" applyFont="1" applyBorder="1" applyAlignment="1">
      <alignment/>
    </xf>
    <xf numFmtId="169" fontId="5" fillId="0" borderId="6" xfId="0" applyNumberFormat="1" applyFont="1" applyBorder="1" applyAlignment="1">
      <alignment/>
    </xf>
    <xf numFmtId="0" fontId="5" fillId="0" borderId="0" xfId="0" applyFont="1" applyAlignment="1">
      <alignment/>
    </xf>
    <xf numFmtId="0" fontId="0" fillId="0" borderId="0" xfId="0" applyNumberFormat="1" applyAlignment="1">
      <alignment/>
    </xf>
    <xf numFmtId="169" fontId="5" fillId="0" borderId="0" xfId="0" applyNumberFormat="1" applyFont="1" applyBorder="1" applyAlignment="1">
      <alignment/>
    </xf>
    <xf numFmtId="49" fontId="0" fillId="0" borderId="4" xfId="0" applyNumberFormat="1" applyFill="1" applyBorder="1" applyAlignment="1">
      <alignment horizontal="left" vertical="center"/>
    </xf>
    <xf numFmtId="49" fontId="0" fillId="0" borderId="4" xfId="0" applyNumberFormat="1" applyFill="1" applyBorder="1" applyAlignment="1">
      <alignment horizontal="left" vertical="center" wrapText="1"/>
    </xf>
    <xf numFmtId="164" fontId="0" fillId="0" borderId="4" xfId="0" applyNumberFormat="1" applyFill="1" applyBorder="1" applyAlignment="1">
      <alignment horizontal="right" vertical="center"/>
    </xf>
    <xf numFmtId="4" fontId="0" fillId="0" borderId="4" xfId="0" applyNumberFormat="1" applyFill="1" applyBorder="1" applyAlignment="1">
      <alignment horizontal="right" vertical="center"/>
    </xf>
    <xf numFmtId="3" fontId="0" fillId="0" borderId="4" xfId="0" applyNumberFormat="1" applyFill="1" applyBorder="1" applyAlignment="1">
      <alignment horizontal="right" vertical="center"/>
    </xf>
    <xf numFmtId="165" fontId="0" fillId="0" borderId="4" xfId="0" applyNumberFormat="1" applyFill="1" applyBorder="1" applyAlignment="1">
      <alignment horizontal="right" vertical="center"/>
    </xf>
    <xf numFmtId="165" fontId="0" fillId="0" borderId="0" xfId="0" applyNumberFormat="1" applyFill="1" applyAlignment="1">
      <alignment horizontal="right" vertical="center"/>
    </xf>
    <xf numFmtId="164" fontId="0" fillId="0" borderId="0" xfId="0" applyNumberFormat="1" applyFill="1" applyAlignment="1">
      <alignment horizontal="right" vertical="center"/>
    </xf>
    <xf numFmtId="0" fontId="0" fillId="0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e&#353;it2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akázka"/>
    </sheetNames>
    <sheetDataSet>
      <sheetData sheetId="0">
        <row r="3">
          <cell r="A3" t="str">
            <v>Poř.</v>
          </cell>
          <cell r="B3" t="str">
            <v>Kód</v>
          </cell>
          <cell r="D3" t="str">
            <v>Popis</v>
          </cell>
          <cell r="H3" t="str">
            <v>Cena</v>
          </cell>
          <cell r="J3" t="str">
            <v>Hmotn.</v>
          </cell>
          <cell r="N3" t="str">
            <v>Cena DPH</v>
          </cell>
          <cell r="O3" t="str">
            <v>Cena s DPH</v>
          </cell>
        </row>
        <row r="5">
          <cell r="D5" t="str">
            <v>SO_02a: Stavební část - sanace vlhkého zdiva</v>
          </cell>
          <cell r="J5">
            <v>72.208328</v>
          </cell>
          <cell r="N5">
            <v>433757.7675251069</v>
          </cell>
          <cell r="O5">
            <v>2716693.3860783</v>
          </cell>
        </row>
        <row r="6">
          <cell r="D6" t="str">
            <v>002: Základy</v>
          </cell>
          <cell r="J6">
            <v>25.027881999999998</v>
          </cell>
          <cell r="N6">
            <v>23259.56478</v>
          </cell>
          <cell r="O6">
            <v>145678.32678</v>
          </cell>
        </row>
        <row r="12">
          <cell r="D12" t="str">
            <v>006: Úpravy povrchu</v>
          </cell>
          <cell r="J12">
            <v>43.7745227</v>
          </cell>
          <cell r="N12">
            <v>116163.50200659398</v>
          </cell>
          <cell r="O12">
            <v>727550.3546728779</v>
          </cell>
        </row>
        <row r="26">
          <cell r="D26" t="str">
            <v>099: Přesun hmot HSV</v>
          </cell>
          <cell r="J26">
            <v>0</v>
          </cell>
          <cell r="N26">
            <v>9359.879135388</v>
          </cell>
          <cell r="O26">
            <v>58622.400900588</v>
          </cell>
        </row>
        <row r="28">
          <cell r="D28" t="str">
            <v>711: Izolace proti vodě</v>
          </cell>
          <cell r="J28">
            <v>3.4059233000000004</v>
          </cell>
          <cell r="N28">
            <v>280492.9203978702</v>
          </cell>
          <cell r="O28">
            <v>1756771.448807713</v>
          </cell>
        </row>
        <row r="43">
          <cell r="D43" t="str">
            <v>VRN: Vedlejší rozpočtové náklady</v>
          </cell>
          <cell r="J43">
            <v>0</v>
          </cell>
          <cell r="N43">
            <v>4481.901205254654</v>
          </cell>
          <cell r="O43">
            <v>28070.854917121254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H14"/>
  <sheetViews>
    <sheetView tabSelected="1" workbookViewId="0" topLeftCell="C1">
      <pane ySplit="3" topLeftCell="BM4" activePane="bottomLeft" state="frozen"/>
      <selection pane="topLeft" activeCell="C1" sqref="C1"/>
      <selection pane="bottomLeft" activeCell="C1" sqref="C1"/>
    </sheetView>
  </sheetViews>
  <sheetFormatPr defaultColWidth="9.140625" defaultRowHeight="12.75" outlineLevelRow="1"/>
  <cols>
    <col min="1" max="1" width="4.7109375" style="0" hidden="1" customWidth="1"/>
    <col min="2" max="2" width="16.57421875" style="0" hidden="1" customWidth="1"/>
    <col min="3" max="3" width="80.7109375" style="0" customWidth="1"/>
    <col min="4" max="4" width="12.8515625" style="0" customWidth="1"/>
    <col min="5" max="5" width="7.140625" style="0" customWidth="1"/>
    <col min="6" max="6" width="11.00390625" style="0" hidden="1" customWidth="1"/>
    <col min="7" max="7" width="12.8515625" style="0" hidden="1" customWidth="1"/>
  </cols>
  <sheetData>
    <row r="1" spans="1:8" ht="21" customHeight="1">
      <c r="A1" s="37">
        <f>IF('[1]Zakázka'!$A$1=0,"",'[1]Zakázka'!$A$1)</f>
      </c>
      <c r="B1" s="38">
        <f>IF('[1]Zakázka'!$B$1=0,"",'[1]Zakázka'!$B$1)</f>
      </c>
      <c r="C1" s="38">
        <f>IF('[1]Zakázka'!$D$1=0,"",'[1]Zakázka'!$D$1)</f>
      </c>
      <c r="D1" s="39">
        <f>IF('[1]Zakázka'!$H$1=0,"",'[1]Zakázka'!$H$1)</f>
      </c>
      <c r="E1" s="40">
        <f>IF('[1]Zakázka'!$J$1=0,"",'[1]Zakázka'!$J$1)</f>
      </c>
      <c r="F1" s="39">
        <f>IF('[1]Zakázka'!$N$1=0,"",'[1]Zakázka'!$N$1)</f>
      </c>
      <c r="G1" s="39">
        <f>IF('[1]Zakázka'!$O$1=0,"",'[1]Zakázka'!$O$1)</f>
      </c>
      <c r="H1" s="41"/>
    </row>
    <row r="2" spans="1:8" ht="21" customHeight="1">
      <c r="A2" s="37">
        <f>IF('[1]Zakázka'!$A$2=0,"",'[1]Zakázka'!$A$2)</f>
      </c>
      <c r="B2" s="38">
        <f>IF('[1]Zakázka'!$B$2=0,"",'[1]Zakázka'!$B$2)</f>
      </c>
      <c r="C2" s="38">
        <f>IF('[1]Zakázka'!$D$2=0,"",'[1]Zakázka'!$D$2)</f>
      </c>
      <c r="D2" s="39">
        <f>IF('[1]Zakázka'!$H$2=0,"",'[1]Zakázka'!$H$2)</f>
      </c>
      <c r="E2" s="40">
        <f>IF('[1]Zakázka'!$J$2=0,"",'[1]Zakázka'!$J$2)</f>
      </c>
      <c r="F2" s="39">
        <f>IF('[1]Zakázka'!$N$2=0,"",'[1]Zakázka'!$N$2)</f>
      </c>
      <c r="G2" s="39">
        <f>IF('[1]Zakázka'!$O$2=0,"",'[1]Zakázka'!$O$2)</f>
      </c>
      <c r="H2" s="41"/>
    </row>
    <row r="3" spans="1:8" ht="13.5" thickBot="1">
      <c r="A3" s="42" t="str">
        <f>IF('[1]Zakázka'!$A$3=0,"",'[1]Zakázka'!$A$3)</f>
        <v>Poř.</v>
      </c>
      <c r="B3" s="43" t="str">
        <f>IF('[1]Zakázka'!$B$3=0,"",'[1]Zakázka'!$B$3)</f>
        <v>Kód</v>
      </c>
      <c r="C3" s="43" t="str">
        <f>IF('[1]Zakázka'!$D$3=0,"",'[1]Zakázka'!$D$3)</f>
        <v>Popis</v>
      </c>
      <c r="D3" s="42" t="str">
        <f>IF('[1]Zakázka'!$H$3=0,"",'[1]Zakázka'!$H$3)</f>
        <v>Cena</v>
      </c>
      <c r="E3" s="42" t="str">
        <f>IF('[1]Zakázka'!$J$3=0,"",'[1]Zakázka'!$J$3)</f>
        <v>Hmotn.</v>
      </c>
      <c r="F3" s="42" t="str">
        <f>IF('[1]Zakázka'!$N$3=0,"",'[1]Zakázka'!$N$3)</f>
        <v>Cena DPH</v>
      </c>
      <c r="G3" s="42" t="str">
        <f>IF('[1]Zakázka'!$O$3=0,"",'[1]Zakázka'!$O$3)</f>
        <v>Cena s DPH</v>
      </c>
      <c r="H3" s="44"/>
    </row>
    <row r="4" spans="1:8" ht="12" customHeight="1">
      <c r="A4" s="45">
        <f>IF('[1]Zakázka'!$A$4=0,"",'[1]Zakázka'!$A$4)</f>
      </c>
      <c r="B4" s="46">
        <f>IF('[1]Zakázka'!$B$4=0,"",'[1]Zakázka'!$B$4)</f>
      </c>
      <c r="C4" s="46">
        <f>IF('[1]Zakázka'!$D$4=0,"",'[1]Zakázka'!$D$4)</f>
      </c>
      <c r="D4" s="45">
        <f>IF('[1]Zakázka'!$H$4=0,"",'[1]Zakázka'!$H$4)</f>
      </c>
      <c r="E4" s="45">
        <f>IF('[1]Zakázka'!$J$4=0,"",'[1]Zakázka'!$J$4)</f>
      </c>
      <c r="F4" s="45">
        <f>IF('[1]Zakázka'!$N$4=0,"",'[1]Zakázka'!$N$4)</f>
      </c>
      <c r="G4" s="45">
        <f>IF('[1]Zakázka'!$O$4=0,"",'[1]Zakázka'!$O$4)</f>
      </c>
      <c r="H4" s="44"/>
    </row>
    <row r="5" spans="1:8" ht="21" customHeight="1">
      <c r="A5" s="37">
        <f>IF('[1]Zakázka'!$A$5=0,"",'[1]Zakázka'!$A$5)</f>
      </c>
      <c r="B5" s="38">
        <f>IF('[1]Zakázka'!$B$5=0,"",'[1]Zakázka'!$B$5)</f>
      </c>
      <c r="C5" s="38" t="str">
        <f>IF('[1]Zakázka'!$D$5=0,"",'[1]Zakázka'!$D$5)</f>
        <v>SO_02a: Stavební část - sanace vlhkého zdiva</v>
      </c>
      <c r="D5" s="39">
        <f>SUM(D6:D10)</f>
        <v>0</v>
      </c>
      <c r="E5" s="40">
        <f>IF('[1]Zakázka'!$J$5=0,"",'[1]Zakázka'!$J$5)</f>
        <v>72.208328</v>
      </c>
      <c r="F5" s="39">
        <f>IF('[1]Zakázka'!$N$5=0,"",'[1]Zakázka'!$N$5)</f>
        <v>433757.7675251069</v>
      </c>
      <c r="G5" s="39">
        <f>IF('[1]Zakázka'!$O$5=0,"",'[1]Zakázka'!$O$5)</f>
        <v>2716693.3860783</v>
      </c>
      <c r="H5" s="41"/>
    </row>
    <row r="6" spans="1:8" ht="20.25" customHeight="1" outlineLevel="1">
      <c r="A6" s="47">
        <f>IF('[1]Zakázka'!$A$6=0,"",'[1]Zakázka'!$A$6)</f>
      </c>
      <c r="B6" s="48">
        <f>IF('[1]Zakázka'!$B$6=0,"",'[1]Zakázka'!$B$6)</f>
      </c>
      <c r="C6" s="48" t="str">
        <f>IF('[1]Zakázka'!$D$6=0,"",'[1]Zakázka'!$D$6)</f>
        <v>002: Základy</v>
      </c>
      <c r="D6" s="49">
        <f>SO_02a!H2</f>
        <v>0</v>
      </c>
      <c r="E6" s="50">
        <f>IF('[1]Zakázka'!$J$6=0,"",'[1]Zakázka'!$J$6)</f>
        <v>25.027881999999998</v>
      </c>
      <c r="F6" s="49">
        <f>IF('[1]Zakázka'!$N$6=0,"",'[1]Zakázka'!$N$6)</f>
        <v>23259.56478</v>
      </c>
      <c r="G6" s="49">
        <f>IF('[1]Zakázka'!$O$6=0,"",'[1]Zakázka'!$O$6)</f>
        <v>145678.32678</v>
      </c>
      <c r="H6" s="41"/>
    </row>
    <row r="7" spans="1:8" ht="20.25" customHeight="1" outlineLevel="1">
      <c r="A7" s="47">
        <f>IF('[1]Zakázka'!$A$12=0,"",'[1]Zakázka'!$A$12)</f>
      </c>
      <c r="B7" s="48">
        <f>IF('[1]Zakázka'!$B$12=0,"",'[1]Zakázka'!$B$12)</f>
      </c>
      <c r="C7" s="48" t="str">
        <f>IF('[1]Zakázka'!$D$12=0,"",'[1]Zakázka'!$D$12)</f>
        <v>006: Úpravy povrchu</v>
      </c>
      <c r="D7" s="49">
        <f>SO_02a!H8</f>
        <v>0</v>
      </c>
      <c r="E7" s="50">
        <f>IF('[1]Zakázka'!$J$12=0,"",'[1]Zakázka'!$J$12)</f>
        <v>43.7745227</v>
      </c>
      <c r="F7" s="49">
        <f>IF('[1]Zakázka'!$N$12=0,"",'[1]Zakázka'!$N$12)</f>
        <v>116163.50200659398</v>
      </c>
      <c r="G7" s="49">
        <f>IF('[1]Zakázka'!$O$12=0,"",'[1]Zakázka'!$O$12)</f>
        <v>727550.3546728779</v>
      </c>
      <c r="H7" s="41"/>
    </row>
    <row r="8" spans="1:8" ht="20.25" customHeight="1" outlineLevel="1">
      <c r="A8" s="47">
        <f>IF('[1]Zakázka'!$A$26=0,"",'[1]Zakázka'!$A$26)</f>
      </c>
      <c r="B8" s="48">
        <f>IF('[1]Zakázka'!$B$26=0,"",'[1]Zakázka'!$B$26)</f>
      </c>
      <c r="C8" s="48" t="str">
        <f>IF('[1]Zakázka'!$D$26=0,"",'[1]Zakázka'!$D$26)</f>
        <v>099: Přesun hmot HSV</v>
      </c>
      <c r="D8" s="49">
        <f>SO_02a!H22</f>
        <v>0</v>
      </c>
      <c r="E8" s="50">
        <f>IF('[1]Zakázka'!$J$26=0,"",'[1]Zakázka'!$J$26)</f>
      </c>
      <c r="F8" s="49">
        <f>IF('[1]Zakázka'!$N$26=0,"",'[1]Zakázka'!$N$26)</f>
        <v>9359.879135388</v>
      </c>
      <c r="G8" s="49">
        <f>IF('[1]Zakázka'!$O$26=0,"",'[1]Zakázka'!$O$26)</f>
        <v>58622.400900588</v>
      </c>
      <c r="H8" s="41"/>
    </row>
    <row r="9" spans="1:8" ht="20.25" customHeight="1" outlineLevel="1">
      <c r="A9" s="47">
        <f>IF('[1]Zakázka'!$A$28=0,"",'[1]Zakázka'!$A$28)</f>
      </c>
      <c r="B9" s="48">
        <f>IF('[1]Zakázka'!$B$28=0,"",'[1]Zakázka'!$B$28)</f>
      </c>
      <c r="C9" s="48" t="str">
        <f>IF('[1]Zakázka'!$D$28=0,"",'[1]Zakázka'!$D$28)</f>
        <v>711: Izolace proti vodě</v>
      </c>
      <c r="D9" s="49">
        <f>SO_02a!H24</f>
        <v>0</v>
      </c>
      <c r="E9" s="50">
        <f>IF('[1]Zakázka'!$J$28=0,"",'[1]Zakázka'!$J$28)</f>
        <v>3.4059233000000004</v>
      </c>
      <c r="F9" s="49">
        <f>IF('[1]Zakázka'!$N$28=0,"",'[1]Zakázka'!$N$28)</f>
        <v>280492.9203978702</v>
      </c>
      <c r="G9" s="49">
        <f>IF('[1]Zakázka'!$O$28=0,"",'[1]Zakázka'!$O$28)</f>
        <v>1756771.448807713</v>
      </c>
      <c r="H9" s="41"/>
    </row>
    <row r="10" spans="1:8" ht="20.25" customHeight="1" outlineLevel="1" thickBot="1">
      <c r="A10" s="47">
        <f>IF('[1]Zakázka'!$A$43=0,"",'[1]Zakázka'!$A$43)</f>
      </c>
      <c r="B10" s="48">
        <f>IF('[1]Zakázka'!$B$43=0,"",'[1]Zakázka'!$B$43)</f>
      </c>
      <c r="C10" s="48" t="str">
        <f>IF('[1]Zakázka'!$D$43=0,"",'[1]Zakázka'!$D$43)</f>
        <v>VRN: Vedlejší rozpočtové náklady</v>
      </c>
      <c r="D10" s="49">
        <f>SO_02a!H39</f>
        <v>0</v>
      </c>
      <c r="E10" s="50">
        <f>IF('[1]Zakázka'!$J$43=0,"",'[1]Zakázka'!$J$43)</f>
      </c>
      <c r="F10" s="49">
        <f>IF('[1]Zakázka'!$N$43=0,"",'[1]Zakázka'!$N$43)</f>
        <v>4481.901205254654</v>
      </c>
      <c r="G10" s="49">
        <f>IF('[1]Zakázka'!$O$43=0,"",'[1]Zakázka'!$O$43)</f>
        <v>28070.854917121254</v>
      </c>
      <c r="H10" s="41"/>
    </row>
    <row r="11" spans="1:7" s="53" customFormat="1" ht="21" customHeight="1">
      <c r="A11" s="51"/>
      <c r="B11" s="51"/>
      <c r="C11" s="51" t="s">
        <v>81</v>
      </c>
      <c r="D11" s="52">
        <f>SUM($D$1,$D$2,$D$4,$D$5)</f>
        <v>0</v>
      </c>
      <c r="E11" s="51"/>
      <c r="F11" s="51"/>
      <c r="G11" s="51"/>
    </row>
    <row r="12" spans="3:4" s="53" customFormat="1" ht="21" customHeight="1" thickBot="1">
      <c r="C12" s="53" t="s">
        <v>83</v>
      </c>
      <c r="D12" s="55">
        <f>D11*0.2</f>
        <v>0</v>
      </c>
    </row>
    <row r="13" spans="1:7" s="53" customFormat="1" ht="21" customHeight="1">
      <c r="A13" s="51"/>
      <c r="B13" s="51"/>
      <c r="C13" s="51" t="s">
        <v>82</v>
      </c>
      <c r="D13" s="52">
        <f>SUBTOTAL(9,D11:D12)</f>
        <v>0</v>
      </c>
      <c r="E13" s="51"/>
      <c r="F13" s="51"/>
      <c r="G13" s="51"/>
    </row>
    <row r="14" ht="12.75">
      <c r="D14" s="54"/>
    </row>
  </sheetData>
  <printOptions/>
  <pageMargins left="0.7480314960629921" right="0.3937007874015748" top="0.5905511811023623" bottom="0.7086614173228347" header="0.3937007874015748" footer="0.3937007874015748"/>
  <pageSetup fitToHeight="9999" horizontalDpi="600" verticalDpi="600" orientation="landscape" paperSize="9" r:id="rId1"/>
  <headerFooter alignWithMargins="0">
    <oddFooter>&amp;L&amp;8www.euroCALC.cz&amp;C&amp;8&amp;P z &amp;N&amp;R&amp;8&amp;D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L41"/>
  <sheetViews>
    <sheetView workbookViewId="0" topLeftCell="A1">
      <pane ySplit="1" topLeftCell="BM2" activePane="bottomLeft" state="frozen"/>
      <selection pane="topLeft" activeCell="A1" sqref="A1"/>
      <selection pane="bottomLeft" activeCell="N15" sqref="N15"/>
    </sheetView>
  </sheetViews>
  <sheetFormatPr defaultColWidth="9.140625" defaultRowHeight="12.75" outlineLevelRow="1"/>
  <cols>
    <col min="1" max="2" width="5.421875" style="1" bestFit="1" customWidth="1"/>
    <col min="3" max="3" width="11.28125" style="1" customWidth="1"/>
    <col min="4" max="4" width="67.28125" style="1" customWidth="1"/>
    <col min="5" max="5" width="4.00390625" style="1" bestFit="1" customWidth="1"/>
    <col min="6" max="6" width="8.00390625" style="2" bestFit="1" customWidth="1"/>
    <col min="7" max="7" width="11.00390625" style="3" bestFit="1" customWidth="1"/>
    <col min="8" max="8" width="11.421875" style="4" bestFit="1" customWidth="1"/>
    <col min="9" max="9" width="10.140625" style="5" hidden="1" customWidth="1"/>
    <col min="10" max="10" width="9.421875" style="2" bestFit="1" customWidth="1"/>
    <col min="11" max="11" width="9.57421875" style="5" hidden="1" customWidth="1"/>
    <col min="12" max="12" width="7.140625" style="2" hidden="1" customWidth="1"/>
  </cols>
  <sheetData>
    <row r="1" spans="1:12" s="6" customFormat="1" ht="12.75">
      <c r="A1" s="9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10" t="s">
        <v>5</v>
      </c>
      <c r="G1" s="10" t="s">
        <v>6</v>
      </c>
      <c r="H1" s="10" t="s">
        <v>7</v>
      </c>
      <c r="I1" s="10" t="s">
        <v>8</v>
      </c>
      <c r="J1" s="10" t="s">
        <v>9</v>
      </c>
      <c r="K1" s="10" t="s">
        <v>10</v>
      </c>
      <c r="L1" s="10" t="s">
        <v>11</v>
      </c>
    </row>
    <row r="2" spans="1:12" s="7" customFormat="1" ht="16.5" customHeight="1">
      <c r="A2" s="17" t="s">
        <v>12</v>
      </c>
      <c r="B2" s="18"/>
      <c r="C2" s="18"/>
      <c r="D2" s="18" t="s">
        <v>13</v>
      </c>
      <c r="E2" s="18"/>
      <c r="F2" s="19"/>
      <c r="G2" s="20"/>
      <c r="H2" s="21">
        <f>SUBTOTAL(9,H3:H7)</f>
        <v>0</v>
      </c>
      <c r="I2" s="22"/>
      <c r="J2" s="23">
        <f>SUBTOTAL(9,J3:J7)</f>
        <v>25.027881999999998</v>
      </c>
      <c r="K2" s="12"/>
      <c r="L2" s="11">
        <f>SUBTOTAL(9,L3:L7)</f>
        <v>0</v>
      </c>
    </row>
    <row r="3" spans="1:12" ht="12.75" outlineLevel="1">
      <c r="A3" s="31" t="s">
        <v>12</v>
      </c>
      <c r="B3" s="31">
        <v>1</v>
      </c>
      <c r="C3" s="31" t="s">
        <v>14</v>
      </c>
      <c r="D3" s="32" t="s">
        <v>15</v>
      </c>
      <c r="E3" s="31" t="s">
        <v>16</v>
      </c>
      <c r="F3" s="33">
        <v>61.42</v>
      </c>
      <c r="G3" s="34"/>
      <c r="H3" s="35">
        <f>F3*G3</f>
        <v>0</v>
      </c>
      <c r="I3" s="36">
        <v>0.0124</v>
      </c>
      <c r="J3" s="33">
        <f>F3*I3</f>
        <v>0.761608</v>
      </c>
      <c r="K3" s="14">
        <v>0</v>
      </c>
      <c r="L3" s="13">
        <f>F3*K3</f>
        <v>0</v>
      </c>
    </row>
    <row r="4" spans="1:12" ht="25.5" outlineLevel="1">
      <c r="A4" s="31" t="s">
        <v>12</v>
      </c>
      <c r="B4" s="31">
        <v>2</v>
      </c>
      <c r="C4" s="31" t="s">
        <v>17</v>
      </c>
      <c r="D4" s="32" t="s">
        <v>18</v>
      </c>
      <c r="E4" s="31" t="s">
        <v>19</v>
      </c>
      <c r="F4" s="33">
        <v>3</v>
      </c>
      <c r="G4" s="34"/>
      <c r="H4" s="35">
        <f>F4*G4</f>
        <v>0</v>
      </c>
      <c r="I4" s="36">
        <v>0.07959</v>
      </c>
      <c r="J4" s="33">
        <f>F4*I4</f>
        <v>0.23876999999999998</v>
      </c>
      <c r="K4" s="14">
        <v>0</v>
      </c>
      <c r="L4" s="13">
        <f>F4*K4</f>
        <v>0</v>
      </c>
    </row>
    <row r="5" spans="1:12" ht="25.5" outlineLevel="1">
      <c r="A5" s="31" t="s">
        <v>12</v>
      </c>
      <c r="B5" s="31">
        <v>3</v>
      </c>
      <c r="C5" s="31" t="s">
        <v>20</v>
      </c>
      <c r="D5" s="32" t="s">
        <v>21</v>
      </c>
      <c r="E5" s="31" t="s">
        <v>22</v>
      </c>
      <c r="F5" s="33">
        <v>14.7408</v>
      </c>
      <c r="G5" s="34"/>
      <c r="H5" s="35">
        <f>F5*G5</f>
        <v>0</v>
      </c>
      <c r="I5" s="36">
        <v>1.63</v>
      </c>
      <c r="J5" s="33">
        <f>F5*I5</f>
        <v>24.027503999999997</v>
      </c>
      <c r="K5" s="14">
        <v>0</v>
      </c>
      <c r="L5" s="13">
        <f>F5*K5</f>
        <v>0</v>
      </c>
    </row>
    <row r="6" spans="1:12" ht="12.75" outlineLevel="1">
      <c r="A6" s="31" t="s">
        <v>12</v>
      </c>
      <c r="B6" s="31">
        <v>4</v>
      </c>
      <c r="C6" s="31" t="s">
        <v>23</v>
      </c>
      <c r="D6" s="32" t="s">
        <v>24</v>
      </c>
      <c r="E6" s="31" t="s">
        <v>25</v>
      </c>
      <c r="F6" s="33">
        <v>748.46</v>
      </c>
      <c r="G6" s="34"/>
      <c r="H6" s="35">
        <f>F6*G6</f>
        <v>0</v>
      </c>
      <c r="I6" s="36">
        <v>0</v>
      </c>
      <c r="J6" s="33">
        <f>F6*I6</f>
        <v>0</v>
      </c>
      <c r="K6" s="14">
        <v>0</v>
      </c>
      <c r="L6" s="13">
        <f>F6*K6</f>
        <v>0</v>
      </c>
    </row>
    <row r="7" spans="1:12" ht="12.75" outlineLevel="1">
      <c r="A7" s="31" t="s">
        <v>12</v>
      </c>
      <c r="B7" s="31">
        <v>5</v>
      </c>
      <c r="C7" s="31" t="s">
        <v>26</v>
      </c>
      <c r="D7" s="32" t="s">
        <v>27</v>
      </c>
      <c r="E7" s="31" t="s">
        <v>22</v>
      </c>
      <c r="F7" s="33">
        <v>3.6852</v>
      </c>
      <c r="G7" s="34"/>
      <c r="H7" s="35">
        <f>F7*G7</f>
        <v>0</v>
      </c>
      <c r="I7" s="36">
        <v>0</v>
      </c>
      <c r="J7" s="33">
        <f>F7*I7</f>
        <v>0</v>
      </c>
      <c r="K7" s="14">
        <v>0</v>
      </c>
      <c r="L7" s="13">
        <f>F7*K7</f>
        <v>0</v>
      </c>
    </row>
    <row r="8" spans="1:12" s="7" customFormat="1" ht="16.5" customHeight="1">
      <c r="A8" s="17" t="s">
        <v>28</v>
      </c>
      <c r="B8" s="18"/>
      <c r="C8" s="18"/>
      <c r="D8" s="18" t="s">
        <v>29</v>
      </c>
      <c r="E8" s="18"/>
      <c r="F8" s="19"/>
      <c r="G8" s="20"/>
      <c r="H8" s="21">
        <f>SUBTOTAL(9,H9:H21)</f>
        <v>0</v>
      </c>
      <c r="I8" s="22"/>
      <c r="J8" s="23">
        <f>SUBTOTAL(9,J9:J21)</f>
        <v>40.8387179</v>
      </c>
      <c r="K8" s="12"/>
      <c r="L8" s="11">
        <f>SUBTOTAL(9,L9:L21)</f>
        <v>0</v>
      </c>
    </row>
    <row r="9" spans="1:12" ht="12.75" outlineLevel="1">
      <c r="A9" s="31" t="s">
        <v>28</v>
      </c>
      <c r="B9" s="31">
        <v>1</v>
      </c>
      <c r="C9" s="31" t="s">
        <v>30</v>
      </c>
      <c r="D9" s="32" t="s">
        <v>31</v>
      </c>
      <c r="E9" s="31" t="s">
        <v>25</v>
      </c>
      <c r="F9" s="33">
        <v>188.98</v>
      </c>
      <c r="G9" s="34"/>
      <c r="H9" s="35">
        <f aca="true" t="shared" si="0" ref="H9:H21">F9*G9</f>
        <v>0</v>
      </c>
      <c r="I9" s="36">
        <v>0.04593</v>
      </c>
      <c r="J9" s="33">
        <f aca="true" t="shared" si="1" ref="J9:J21">F9*I9</f>
        <v>8.679851399999999</v>
      </c>
      <c r="K9" s="14">
        <v>0</v>
      </c>
      <c r="L9" s="13">
        <f aca="true" t="shared" si="2" ref="L9:L21">F9*K9</f>
        <v>0</v>
      </c>
    </row>
    <row r="10" spans="1:12" ht="25.5" outlineLevel="1">
      <c r="A10" s="56" t="s">
        <v>28</v>
      </c>
      <c r="B10" s="56">
        <v>2</v>
      </c>
      <c r="C10" s="56" t="s">
        <v>32</v>
      </c>
      <c r="D10" s="57" t="s">
        <v>86</v>
      </c>
      <c r="E10" s="56" t="s">
        <v>25</v>
      </c>
      <c r="F10" s="58">
        <v>64.8</v>
      </c>
      <c r="G10" s="59"/>
      <c r="H10" s="60">
        <f t="shared" si="0"/>
        <v>0</v>
      </c>
      <c r="I10" s="61">
        <v>0.03213</v>
      </c>
      <c r="J10" s="58">
        <f t="shared" si="1"/>
        <v>2.0820239999999997</v>
      </c>
      <c r="K10" s="14">
        <v>0</v>
      </c>
      <c r="L10" s="13">
        <f t="shared" si="2"/>
        <v>0</v>
      </c>
    </row>
    <row r="11" spans="1:12" ht="25.5" outlineLevel="1">
      <c r="A11" s="56" t="s">
        <v>28</v>
      </c>
      <c r="B11" s="56">
        <v>3</v>
      </c>
      <c r="C11" s="56" t="s">
        <v>33</v>
      </c>
      <c r="D11" s="57" t="s">
        <v>87</v>
      </c>
      <c r="E11" s="56" t="s">
        <v>25</v>
      </c>
      <c r="F11" s="58">
        <v>146.75</v>
      </c>
      <c r="G11" s="59"/>
      <c r="H11" s="60">
        <f t="shared" si="0"/>
        <v>0</v>
      </c>
      <c r="I11" s="61">
        <v>0.04258</v>
      </c>
      <c r="J11" s="58">
        <f t="shared" si="1"/>
        <v>6.248615</v>
      </c>
      <c r="K11" s="14">
        <v>0</v>
      </c>
      <c r="L11" s="13">
        <f t="shared" si="2"/>
        <v>0</v>
      </c>
    </row>
    <row r="12" spans="1:12" ht="25.5" outlineLevel="1">
      <c r="A12" s="56" t="s">
        <v>28</v>
      </c>
      <c r="B12" s="56">
        <v>4</v>
      </c>
      <c r="C12" s="56" t="s">
        <v>34</v>
      </c>
      <c r="D12" s="57" t="s">
        <v>88</v>
      </c>
      <c r="E12" s="56" t="s">
        <v>25</v>
      </c>
      <c r="F12" s="58">
        <v>101.4</v>
      </c>
      <c r="G12" s="59"/>
      <c r="H12" s="60">
        <f t="shared" si="0"/>
        <v>0</v>
      </c>
      <c r="I12" s="61">
        <v>0.02754</v>
      </c>
      <c r="J12" s="58">
        <f t="shared" si="1"/>
        <v>2.792556</v>
      </c>
      <c r="K12" s="14">
        <v>0</v>
      </c>
      <c r="L12" s="13">
        <f t="shared" si="2"/>
        <v>0</v>
      </c>
    </row>
    <row r="13" spans="1:12" ht="25.5" outlineLevel="1">
      <c r="A13" s="56" t="s">
        <v>28</v>
      </c>
      <c r="B13" s="56">
        <v>5</v>
      </c>
      <c r="C13" s="56" t="s">
        <v>35</v>
      </c>
      <c r="D13" s="57" t="s">
        <v>89</v>
      </c>
      <c r="E13" s="56" t="s">
        <v>25</v>
      </c>
      <c r="F13" s="58">
        <v>0</v>
      </c>
      <c r="G13" s="59"/>
      <c r="H13" s="60">
        <f t="shared" si="0"/>
        <v>0</v>
      </c>
      <c r="I13" s="61">
        <v>0.00816</v>
      </c>
      <c r="J13" s="58">
        <f t="shared" si="1"/>
        <v>0</v>
      </c>
      <c r="K13" s="14">
        <v>0</v>
      </c>
      <c r="L13" s="13">
        <f t="shared" si="2"/>
        <v>0</v>
      </c>
    </row>
    <row r="14" spans="1:12" ht="29.25" customHeight="1" outlineLevel="1">
      <c r="A14" s="56" t="s">
        <v>28</v>
      </c>
      <c r="B14" s="56">
        <v>6</v>
      </c>
      <c r="C14" s="56" t="s">
        <v>36</v>
      </c>
      <c r="D14" s="57" t="s">
        <v>90</v>
      </c>
      <c r="E14" s="56" t="s">
        <v>25</v>
      </c>
      <c r="F14" s="58">
        <v>28.97</v>
      </c>
      <c r="G14" s="59"/>
      <c r="H14" s="60">
        <f t="shared" si="0"/>
        <v>0</v>
      </c>
      <c r="I14" s="61">
        <v>0.01748</v>
      </c>
      <c r="J14" s="58">
        <f t="shared" si="1"/>
        <v>0.5063956</v>
      </c>
      <c r="K14" s="14">
        <v>0</v>
      </c>
      <c r="L14" s="13">
        <f t="shared" si="2"/>
        <v>0</v>
      </c>
    </row>
    <row r="15" spans="1:12" ht="25.5" outlineLevel="1">
      <c r="A15" s="31" t="s">
        <v>28</v>
      </c>
      <c r="B15" s="31">
        <v>7</v>
      </c>
      <c r="C15" s="31" t="s">
        <v>37</v>
      </c>
      <c r="D15" s="32" t="s">
        <v>38</v>
      </c>
      <c r="E15" s="31" t="s">
        <v>25</v>
      </c>
      <c r="F15" s="33">
        <v>239.35</v>
      </c>
      <c r="G15" s="34"/>
      <c r="H15" s="35">
        <f t="shared" si="0"/>
        <v>0</v>
      </c>
      <c r="I15" s="36">
        <v>0.02652</v>
      </c>
      <c r="J15" s="33">
        <f t="shared" si="1"/>
        <v>6.347561999999999</v>
      </c>
      <c r="K15" s="14">
        <v>0</v>
      </c>
      <c r="L15" s="13">
        <f t="shared" si="2"/>
        <v>0</v>
      </c>
    </row>
    <row r="16" spans="1:12" ht="21.75" customHeight="1" outlineLevel="1">
      <c r="A16" s="31" t="s">
        <v>28</v>
      </c>
      <c r="B16" s="31">
        <v>8</v>
      </c>
      <c r="C16" s="31" t="s">
        <v>39</v>
      </c>
      <c r="D16" s="32" t="s">
        <v>40</v>
      </c>
      <c r="E16" s="31" t="s">
        <v>25</v>
      </c>
      <c r="F16" s="33">
        <v>341.93</v>
      </c>
      <c r="G16" s="34"/>
      <c r="H16" s="35">
        <f t="shared" si="0"/>
        <v>0</v>
      </c>
      <c r="I16" s="36">
        <v>0.00074</v>
      </c>
      <c r="J16" s="33">
        <f t="shared" si="1"/>
        <v>0.2530282</v>
      </c>
      <c r="K16" s="14">
        <v>0</v>
      </c>
      <c r="L16" s="13">
        <f t="shared" si="2"/>
        <v>0</v>
      </c>
    </row>
    <row r="17" spans="1:12" ht="12.75" outlineLevel="1">
      <c r="A17" s="31" t="s">
        <v>28</v>
      </c>
      <c r="B17" s="31">
        <v>9</v>
      </c>
      <c r="C17" s="31" t="s">
        <v>41</v>
      </c>
      <c r="D17" s="32" t="s">
        <v>42</v>
      </c>
      <c r="E17" s="31" t="s">
        <v>25</v>
      </c>
      <c r="F17" s="33">
        <v>341.93</v>
      </c>
      <c r="G17" s="34"/>
      <c r="H17" s="35">
        <f t="shared" si="0"/>
        <v>0</v>
      </c>
      <c r="I17" s="36">
        <v>0.03497</v>
      </c>
      <c r="J17" s="33">
        <f t="shared" si="1"/>
        <v>11.9572921</v>
      </c>
      <c r="K17" s="14">
        <v>0</v>
      </c>
      <c r="L17" s="13">
        <f t="shared" si="2"/>
        <v>0</v>
      </c>
    </row>
    <row r="18" spans="1:12" ht="25.5" outlineLevel="1">
      <c r="A18" s="31" t="s">
        <v>28</v>
      </c>
      <c r="B18" s="31">
        <v>10</v>
      </c>
      <c r="C18" s="31" t="s">
        <v>43</v>
      </c>
      <c r="D18" s="32" t="s">
        <v>84</v>
      </c>
      <c r="E18" s="31" t="s">
        <v>25</v>
      </c>
      <c r="F18" s="33">
        <v>46.75</v>
      </c>
      <c r="G18" s="34"/>
      <c r="H18" s="35">
        <f t="shared" si="0"/>
        <v>0</v>
      </c>
      <c r="I18" s="36">
        <v>0.0204</v>
      </c>
      <c r="J18" s="33">
        <f t="shared" si="1"/>
        <v>0.9537000000000001</v>
      </c>
      <c r="K18" s="14">
        <v>0</v>
      </c>
      <c r="L18" s="13">
        <f t="shared" si="2"/>
        <v>0</v>
      </c>
    </row>
    <row r="19" spans="1:12" ht="25.5" outlineLevel="1">
      <c r="A19" s="31" t="s">
        <v>28</v>
      </c>
      <c r="B19" s="31">
        <v>11</v>
      </c>
      <c r="C19" s="31" t="s">
        <v>44</v>
      </c>
      <c r="D19" s="32" t="s">
        <v>45</v>
      </c>
      <c r="E19" s="31" t="s">
        <v>25</v>
      </c>
      <c r="F19" s="33">
        <v>30</v>
      </c>
      <c r="G19" s="34"/>
      <c r="H19" s="35">
        <f t="shared" si="0"/>
        <v>0</v>
      </c>
      <c r="I19" s="36">
        <v>0.01649</v>
      </c>
      <c r="J19" s="33">
        <f t="shared" si="1"/>
        <v>0.49470000000000003</v>
      </c>
      <c r="K19" s="14">
        <v>0</v>
      </c>
      <c r="L19" s="13">
        <f t="shared" si="2"/>
        <v>0</v>
      </c>
    </row>
    <row r="20" spans="1:12" ht="12.75" outlineLevel="1">
      <c r="A20" s="31" t="s">
        <v>28</v>
      </c>
      <c r="B20" s="31">
        <v>12</v>
      </c>
      <c r="C20" s="31" t="s">
        <v>46</v>
      </c>
      <c r="D20" s="32" t="s">
        <v>91</v>
      </c>
      <c r="E20" s="31" t="s">
        <v>25</v>
      </c>
      <c r="F20" s="33">
        <v>108.9</v>
      </c>
      <c r="G20" s="34"/>
      <c r="H20" s="35">
        <f t="shared" si="0"/>
        <v>0</v>
      </c>
      <c r="I20" s="36">
        <v>0.00025</v>
      </c>
      <c r="J20" s="33">
        <f t="shared" si="1"/>
        <v>0.027225000000000003</v>
      </c>
      <c r="K20" s="14">
        <v>0</v>
      </c>
      <c r="L20" s="13">
        <f t="shared" si="2"/>
        <v>0</v>
      </c>
    </row>
    <row r="21" spans="1:12" ht="38.25" outlineLevel="1">
      <c r="A21" s="31" t="s">
        <v>28</v>
      </c>
      <c r="B21" s="31">
        <v>13</v>
      </c>
      <c r="C21" s="31" t="s">
        <v>47</v>
      </c>
      <c r="D21" s="32" t="s">
        <v>48</v>
      </c>
      <c r="E21" s="31" t="s">
        <v>25</v>
      </c>
      <c r="F21" s="33">
        <v>54.54</v>
      </c>
      <c r="G21" s="34"/>
      <c r="H21" s="35">
        <f t="shared" si="0"/>
        <v>0</v>
      </c>
      <c r="I21" s="36">
        <v>0.00909</v>
      </c>
      <c r="J21" s="33">
        <f t="shared" si="1"/>
        <v>0.49576860000000006</v>
      </c>
      <c r="K21" s="14">
        <v>0</v>
      </c>
      <c r="L21" s="13">
        <f t="shared" si="2"/>
        <v>0</v>
      </c>
    </row>
    <row r="22" spans="1:12" s="7" customFormat="1" ht="16.5" customHeight="1">
      <c r="A22" s="17" t="s">
        <v>49</v>
      </c>
      <c r="B22" s="18"/>
      <c r="C22" s="18"/>
      <c r="D22" s="18" t="s">
        <v>50</v>
      </c>
      <c r="E22" s="18"/>
      <c r="F22" s="19"/>
      <c r="G22" s="20"/>
      <c r="H22" s="21">
        <f>SUBTOTAL(9,H23:H23)</f>
        <v>0</v>
      </c>
      <c r="I22" s="22"/>
      <c r="J22" s="23">
        <f>SUBTOTAL(9,J23:J23)</f>
        <v>0</v>
      </c>
      <c r="K22" s="12"/>
      <c r="L22" s="11">
        <f>SUBTOTAL(9,L23:L23)</f>
        <v>0</v>
      </c>
    </row>
    <row r="23" spans="1:12" ht="25.5" outlineLevel="1">
      <c r="A23" s="31" t="s">
        <v>49</v>
      </c>
      <c r="B23" s="31">
        <v>1</v>
      </c>
      <c r="C23" s="31" t="s">
        <v>51</v>
      </c>
      <c r="D23" s="32" t="s">
        <v>52</v>
      </c>
      <c r="E23" s="31" t="s">
        <v>53</v>
      </c>
      <c r="F23" s="33">
        <v>67.8020267</v>
      </c>
      <c r="G23" s="34"/>
      <c r="H23" s="35">
        <f>F23*G23</f>
        <v>0</v>
      </c>
      <c r="I23" s="36">
        <v>0</v>
      </c>
      <c r="J23" s="33">
        <f>F23*I23</f>
        <v>0</v>
      </c>
      <c r="K23" s="14">
        <v>0</v>
      </c>
      <c r="L23" s="13">
        <f>F23*K23</f>
        <v>0</v>
      </c>
    </row>
    <row r="24" spans="1:12" s="7" customFormat="1" ht="16.5" customHeight="1">
      <c r="A24" s="17" t="s">
        <v>54</v>
      </c>
      <c r="B24" s="18"/>
      <c r="C24" s="18"/>
      <c r="D24" s="18" t="s">
        <v>55</v>
      </c>
      <c r="E24" s="18"/>
      <c r="F24" s="19"/>
      <c r="G24" s="20"/>
      <c r="H24" s="21">
        <f>SUBTOTAL(9,H25:H38)</f>
        <v>0</v>
      </c>
      <c r="I24" s="22"/>
      <c r="J24" s="23">
        <f>SUBTOTAL(9,J25:J38)</f>
        <v>2.9305572000000004</v>
      </c>
      <c r="K24" s="12"/>
      <c r="L24" s="11">
        <f>SUBTOTAL(9,L25:L38)</f>
        <v>0</v>
      </c>
    </row>
    <row r="25" spans="1:12" ht="12.75" outlineLevel="1">
      <c r="A25" s="31" t="s">
        <v>54</v>
      </c>
      <c r="B25" s="31">
        <v>1</v>
      </c>
      <c r="C25" s="31" t="s">
        <v>56</v>
      </c>
      <c r="D25" s="32" t="s">
        <v>57</v>
      </c>
      <c r="E25" s="31" t="s">
        <v>25</v>
      </c>
      <c r="F25" s="33">
        <v>191.46</v>
      </c>
      <c r="G25" s="34"/>
      <c r="H25" s="35">
        <f aca="true" t="shared" si="3" ref="H25:H38">F25*G25</f>
        <v>0</v>
      </c>
      <c r="I25" s="36">
        <v>0.0002</v>
      </c>
      <c r="J25" s="33">
        <f aca="true" t="shared" si="4" ref="J25:J38">F25*I25</f>
        <v>0.03829200000000001</v>
      </c>
      <c r="K25" s="14">
        <v>0</v>
      </c>
      <c r="L25" s="13">
        <f aca="true" t="shared" si="5" ref="L25:L38">F25*K25</f>
        <v>0</v>
      </c>
    </row>
    <row r="26" spans="1:12" ht="12.75" outlineLevel="1">
      <c r="A26" s="31" t="s">
        <v>54</v>
      </c>
      <c r="B26" s="31">
        <v>2</v>
      </c>
      <c r="C26" s="31" t="s">
        <v>58</v>
      </c>
      <c r="D26" s="32" t="s">
        <v>99</v>
      </c>
      <c r="E26" s="31" t="s">
        <v>25</v>
      </c>
      <c r="F26" s="33">
        <v>195.2892</v>
      </c>
      <c r="G26" s="34"/>
      <c r="H26" s="35">
        <f t="shared" si="3"/>
        <v>0</v>
      </c>
      <c r="I26" s="36">
        <v>0.0015</v>
      </c>
      <c r="J26" s="33">
        <f t="shared" si="4"/>
        <v>0.2929338</v>
      </c>
      <c r="K26" s="14">
        <v>0</v>
      </c>
      <c r="L26" s="13">
        <f t="shared" si="5"/>
        <v>0</v>
      </c>
    </row>
    <row r="27" spans="1:12" ht="12.75" outlineLevel="1">
      <c r="A27" s="31" t="s">
        <v>54</v>
      </c>
      <c r="B27" s="31">
        <v>3</v>
      </c>
      <c r="C27" s="31" t="s">
        <v>59</v>
      </c>
      <c r="D27" s="32" t="s">
        <v>95</v>
      </c>
      <c r="E27" s="31" t="s">
        <v>25</v>
      </c>
      <c r="F27" s="33">
        <v>253.63</v>
      </c>
      <c r="G27" s="34"/>
      <c r="H27" s="35">
        <f t="shared" si="3"/>
        <v>0</v>
      </c>
      <c r="I27" s="36">
        <v>0.00095</v>
      </c>
      <c r="J27" s="33">
        <f t="shared" si="4"/>
        <v>0.24094849999999998</v>
      </c>
      <c r="K27" s="14">
        <v>0</v>
      </c>
      <c r="L27" s="13">
        <f t="shared" si="5"/>
        <v>0</v>
      </c>
    </row>
    <row r="28" spans="1:12" ht="25.5" outlineLevel="1">
      <c r="A28" s="31" t="s">
        <v>54</v>
      </c>
      <c r="B28" s="31">
        <v>4</v>
      </c>
      <c r="C28" s="31" t="s">
        <v>60</v>
      </c>
      <c r="D28" s="32" t="s">
        <v>85</v>
      </c>
      <c r="E28" s="31" t="s">
        <v>16</v>
      </c>
      <c r="F28" s="33">
        <v>84.89</v>
      </c>
      <c r="G28" s="34"/>
      <c r="H28" s="35">
        <f t="shared" si="3"/>
        <v>0</v>
      </c>
      <c r="I28" s="36">
        <v>0.00016</v>
      </c>
      <c r="J28" s="33">
        <f t="shared" si="4"/>
        <v>0.013582400000000001</v>
      </c>
      <c r="K28" s="14">
        <v>0</v>
      </c>
      <c r="L28" s="13">
        <f t="shared" si="5"/>
        <v>0</v>
      </c>
    </row>
    <row r="29" spans="1:12" s="64" customFormat="1" ht="25.5" outlineLevel="1">
      <c r="A29" s="56" t="s">
        <v>54</v>
      </c>
      <c r="B29" s="56">
        <v>5</v>
      </c>
      <c r="C29" s="56" t="s">
        <v>61</v>
      </c>
      <c r="D29" s="57" t="s">
        <v>92</v>
      </c>
      <c r="E29" s="56" t="s">
        <v>25</v>
      </c>
      <c r="F29" s="58">
        <v>149.38</v>
      </c>
      <c r="G29" s="59"/>
      <c r="H29" s="60">
        <f t="shared" si="3"/>
        <v>0</v>
      </c>
      <c r="I29" s="61">
        <v>0</v>
      </c>
      <c r="J29" s="58">
        <f t="shared" si="4"/>
        <v>0</v>
      </c>
      <c r="K29" s="62">
        <v>0</v>
      </c>
      <c r="L29" s="63">
        <f t="shared" si="5"/>
        <v>0</v>
      </c>
    </row>
    <row r="30" spans="1:12" s="64" customFormat="1" ht="25.5" outlineLevel="1">
      <c r="A30" s="56" t="s">
        <v>54</v>
      </c>
      <c r="B30" s="56">
        <v>6</v>
      </c>
      <c r="C30" s="56" t="s">
        <v>62</v>
      </c>
      <c r="D30" s="57" t="s">
        <v>93</v>
      </c>
      <c r="E30" s="56" t="s">
        <v>25</v>
      </c>
      <c r="F30" s="58">
        <v>33.91</v>
      </c>
      <c r="G30" s="59"/>
      <c r="H30" s="60">
        <f t="shared" si="3"/>
        <v>0</v>
      </c>
      <c r="I30" s="61">
        <v>0</v>
      </c>
      <c r="J30" s="58">
        <f t="shared" si="4"/>
        <v>0</v>
      </c>
      <c r="K30" s="62">
        <v>0</v>
      </c>
      <c r="L30" s="63">
        <f t="shared" si="5"/>
        <v>0</v>
      </c>
    </row>
    <row r="31" spans="1:12" s="64" customFormat="1" ht="25.5" outlineLevel="1">
      <c r="A31" s="56" t="s">
        <v>54</v>
      </c>
      <c r="B31" s="56">
        <v>7</v>
      </c>
      <c r="C31" s="56" t="s">
        <v>63</v>
      </c>
      <c r="D31" s="57" t="s">
        <v>94</v>
      </c>
      <c r="E31" s="56" t="s">
        <v>25</v>
      </c>
      <c r="F31" s="58">
        <v>9.89</v>
      </c>
      <c r="G31" s="59"/>
      <c r="H31" s="60">
        <f t="shared" si="3"/>
        <v>0</v>
      </c>
      <c r="I31" s="61">
        <v>0</v>
      </c>
      <c r="J31" s="58">
        <f t="shared" si="4"/>
        <v>0</v>
      </c>
      <c r="K31" s="62">
        <v>0</v>
      </c>
      <c r="L31" s="63">
        <f t="shared" si="5"/>
        <v>0</v>
      </c>
    </row>
    <row r="32" spans="1:12" s="64" customFormat="1" ht="12.75" outlineLevel="1">
      <c r="A32" s="56" t="s">
        <v>54</v>
      </c>
      <c r="B32" s="56">
        <v>8</v>
      </c>
      <c r="C32" s="56" t="s">
        <v>64</v>
      </c>
      <c r="D32" s="57" t="s">
        <v>65</v>
      </c>
      <c r="E32" s="56" t="s">
        <v>66</v>
      </c>
      <c r="F32" s="58">
        <v>3.42</v>
      </c>
      <c r="G32" s="59"/>
      <c r="H32" s="60">
        <f t="shared" si="3"/>
        <v>0</v>
      </c>
      <c r="I32" s="61">
        <v>0</v>
      </c>
      <c r="J32" s="58">
        <f t="shared" si="4"/>
        <v>0</v>
      </c>
      <c r="K32" s="62">
        <v>0</v>
      </c>
      <c r="L32" s="63">
        <f t="shared" si="5"/>
        <v>0</v>
      </c>
    </row>
    <row r="33" spans="1:12" s="64" customFormat="1" ht="12.75" outlineLevel="1">
      <c r="A33" s="56" t="s">
        <v>54</v>
      </c>
      <c r="B33" s="56">
        <v>9</v>
      </c>
      <c r="C33" s="56" t="s">
        <v>67</v>
      </c>
      <c r="D33" s="57" t="s">
        <v>68</v>
      </c>
      <c r="E33" s="56" t="s">
        <v>69</v>
      </c>
      <c r="F33" s="58">
        <v>120</v>
      </c>
      <c r="G33" s="59"/>
      <c r="H33" s="60">
        <f t="shared" si="3"/>
        <v>0</v>
      </c>
      <c r="I33" s="61">
        <v>0</v>
      </c>
      <c r="J33" s="58">
        <f t="shared" si="4"/>
        <v>0</v>
      </c>
      <c r="K33" s="62">
        <v>0</v>
      </c>
      <c r="L33" s="63">
        <f t="shared" si="5"/>
        <v>0</v>
      </c>
    </row>
    <row r="34" spans="1:12" s="64" customFormat="1" ht="12.75" outlineLevel="1">
      <c r="A34" s="56" t="s">
        <v>54</v>
      </c>
      <c r="B34" s="56">
        <v>10</v>
      </c>
      <c r="C34" s="56" t="s">
        <v>70</v>
      </c>
      <c r="D34" s="57" t="s">
        <v>96</v>
      </c>
      <c r="E34" s="56" t="s">
        <v>25</v>
      </c>
      <c r="F34" s="58">
        <v>356.5</v>
      </c>
      <c r="G34" s="59"/>
      <c r="H34" s="60">
        <f t="shared" si="3"/>
        <v>0</v>
      </c>
      <c r="I34" s="61">
        <v>0.00657</v>
      </c>
      <c r="J34" s="58">
        <f t="shared" si="4"/>
        <v>2.3422050000000003</v>
      </c>
      <c r="K34" s="62">
        <v>0</v>
      </c>
      <c r="L34" s="63">
        <f t="shared" si="5"/>
        <v>0</v>
      </c>
    </row>
    <row r="35" spans="1:12" s="64" customFormat="1" ht="25.5" outlineLevel="1">
      <c r="A35" s="56" t="s">
        <v>54</v>
      </c>
      <c r="B35" s="56">
        <v>11</v>
      </c>
      <c r="C35" s="56" t="s">
        <v>71</v>
      </c>
      <c r="D35" s="57" t="s">
        <v>72</v>
      </c>
      <c r="E35" s="56" t="s">
        <v>16</v>
      </c>
      <c r="F35" s="58">
        <v>259.55</v>
      </c>
      <c r="G35" s="59"/>
      <c r="H35" s="60">
        <f t="shared" si="3"/>
        <v>0</v>
      </c>
      <c r="I35" s="61">
        <v>1E-05</v>
      </c>
      <c r="J35" s="58">
        <f t="shared" si="4"/>
        <v>0.0025955</v>
      </c>
      <c r="K35" s="62">
        <v>0</v>
      </c>
      <c r="L35" s="63">
        <f t="shared" si="5"/>
        <v>0</v>
      </c>
    </row>
    <row r="36" spans="1:12" ht="12.75" outlineLevel="1">
      <c r="A36" s="31" t="s">
        <v>54</v>
      </c>
      <c r="B36" s="31">
        <v>12</v>
      </c>
      <c r="C36" s="31" t="s">
        <v>73</v>
      </c>
      <c r="D36" s="32" t="s">
        <v>97</v>
      </c>
      <c r="E36" s="31" t="s">
        <v>25</v>
      </c>
      <c r="F36" s="33">
        <v>113.94</v>
      </c>
      <c r="G36" s="34"/>
      <c r="H36" s="35">
        <f t="shared" si="3"/>
        <v>0</v>
      </c>
      <c r="I36" s="36">
        <v>0</v>
      </c>
      <c r="J36" s="33">
        <f t="shared" si="4"/>
        <v>0</v>
      </c>
      <c r="K36" s="14">
        <v>0</v>
      </c>
      <c r="L36" s="13">
        <f t="shared" si="5"/>
        <v>0</v>
      </c>
    </row>
    <row r="37" spans="1:12" ht="12.75" outlineLevel="1">
      <c r="A37" s="31" t="s">
        <v>54</v>
      </c>
      <c r="B37" s="31">
        <v>13</v>
      </c>
      <c r="C37" s="31" t="s">
        <v>74</v>
      </c>
      <c r="D37" s="32" t="s">
        <v>98</v>
      </c>
      <c r="E37" s="31" t="s">
        <v>25</v>
      </c>
      <c r="F37" s="33">
        <v>75.04</v>
      </c>
      <c r="G37" s="34"/>
      <c r="H37" s="35">
        <f t="shared" si="3"/>
        <v>0</v>
      </c>
      <c r="I37" s="36">
        <v>0</v>
      </c>
      <c r="J37" s="33">
        <f t="shared" si="4"/>
        <v>0</v>
      </c>
      <c r="K37" s="14">
        <v>0</v>
      </c>
      <c r="L37" s="13">
        <f t="shared" si="5"/>
        <v>0</v>
      </c>
    </row>
    <row r="38" spans="1:12" ht="12.75" outlineLevel="1">
      <c r="A38" s="31" t="s">
        <v>54</v>
      </c>
      <c r="B38" s="31">
        <v>14</v>
      </c>
      <c r="C38" s="31" t="s">
        <v>75</v>
      </c>
      <c r="D38" s="32" t="s">
        <v>76</v>
      </c>
      <c r="E38" s="31" t="s">
        <v>16</v>
      </c>
      <c r="F38" s="33">
        <v>8.25</v>
      </c>
      <c r="G38" s="34"/>
      <c r="H38" s="35">
        <f t="shared" si="3"/>
        <v>0</v>
      </c>
      <c r="I38" s="36">
        <v>0</v>
      </c>
      <c r="J38" s="33">
        <f t="shared" si="4"/>
        <v>0</v>
      </c>
      <c r="K38" s="14">
        <v>0</v>
      </c>
      <c r="L38" s="13">
        <f t="shared" si="5"/>
        <v>0</v>
      </c>
    </row>
    <row r="39" spans="1:12" s="7" customFormat="1" ht="16.5" customHeight="1">
      <c r="A39" s="17" t="s">
        <v>77</v>
      </c>
      <c r="B39" s="18"/>
      <c r="C39" s="18"/>
      <c r="D39" s="18" t="s">
        <v>78</v>
      </c>
      <c r="E39" s="18"/>
      <c r="F39" s="19"/>
      <c r="G39" s="20"/>
      <c r="H39" s="21">
        <f>SUBTOTAL(9,H40:H40)</f>
        <v>0</v>
      </c>
      <c r="I39" s="22"/>
      <c r="J39" s="23">
        <f>SUBTOTAL(9,J40:J40)</f>
        <v>0</v>
      </c>
      <c r="K39" s="12"/>
      <c r="L39" s="11">
        <f>SUBTOTAL(9,L40:L40)</f>
        <v>0</v>
      </c>
    </row>
    <row r="40" spans="1:12" ht="12.75" outlineLevel="1">
      <c r="A40" s="31" t="s">
        <v>77</v>
      </c>
      <c r="B40" s="31">
        <v>1</v>
      </c>
      <c r="C40" s="31"/>
      <c r="D40" s="32" t="s">
        <v>79</v>
      </c>
      <c r="E40" s="31" t="s">
        <v>66</v>
      </c>
      <c r="F40" s="33">
        <v>2</v>
      </c>
      <c r="G40" s="34"/>
      <c r="H40" s="35">
        <f>F40*G40</f>
        <v>0</v>
      </c>
      <c r="I40" s="36">
        <v>0</v>
      </c>
      <c r="J40" s="33">
        <f>F40*I40</f>
        <v>0</v>
      </c>
      <c r="K40" s="14">
        <v>0</v>
      </c>
      <c r="L40" s="13">
        <f>F40*K40</f>
        <v>0</v>
      </c>
    </row>
    <row r="41" spans="1:12" s="8" customFormat="1" ht="21.75" customHeight="1">
      <c r="A41" s="24"/>
      <c r="B41" s="25"/>
      <c r="C41" s="25"/>
      <c r="D41" s="25" t="s">
        <v>80</v>
      </c>
      <c r="E41" s="25"/>
      <c r="F41" s="26"/>
      <c r="G41" s="27"/>
      <c r="H41" s="28">
        <f>SUBTOTAL(9,H2:H40)</f>
        <v>0</v>
      </c>
      <c r="I41" s="29"/>
      <c r="J41" s="30">
        <f>SUBTOTAL(9,J2:J40)</f>
        <v>68.79715709999999</v>
      </c>
      <c r="K41" s="16"/>
      <c r="L41" s="15">
        <f>SUBTOTAL(9,L2:L40)</f>
        <v>0</v>
      </c>
    </row>
  </sheetData>
  <printOptions/>
  <pageMargins left="0.42" right="0.29" top="0.31" bottom="0.31" header="0.4921259845" footer="0.492125984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pzejda</cp:lastModifiedBy>
  <cp:lastPrinted>2010-10-22T11:50:50Z</cp:lastPrinted>
  <dcterms:created xsi:type="dcterms:W3CDTF">2010-10-22T11:38:32Z</dcterms:created>
  <dcterms:modified xsi:type="dcterms:W3CDTF">2011-01-23T13:07:59Z</dcterms:modified>
  <cp:category/>
  <cp:version/>
  <cp:contentType/>
  <cp:contentStatus/>
</cp:coreProperties>
</file>